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Калькуляции" sheetId="1" r:id="rId1"/>
    <sheet name="Лист1" sheetId="2" r:id="rId2"/>
  </sheets>
  <definedNames>
    <definedName name="_xlnm.Print_Area" localSheetId="0">Калькуляции!$A$1:$E$41</definedName>
  </definedNames>
  <calcPr calcId="125725"/>
</workbook>
</file>

<file path=xl/calcChain.xml><?xml version="1.0" encoding="utf-8"?>
<calcChain xmlns="http://schemas.openxmlformats.org/spreadsheetml/2006/main">
  <c r="E18" i="2"/>
  <c r="F18" s="1"/>
  <c r="D18"/>
  <c r="D17"/>
  <c r="E17" s="1"/>
  <c r="F17" s="1"/>
  <c r="D16"/>
  <c r="E16" s="1"/>
  <c r="F16" s="1"/>
  <c r="C24" i="1" l="1"/>
  <c r="E26" l="1"/>
  <c r="D26"/>
  <c r="D24"/>
  <c r="E24"/>
  <c r="D27" l="1"/>
  <c r="D29" s="1"/>
  <c r="C26"/>
  <c r="D30" l="1"/>
  <c r="D28"/>
  <c r="C27"/>
  <c r="C28" s="1"/>
  <c r="E27"/>
  <c r="E28" s="1"/>
  <c r="D31" l="1"/>
  <c r="D33" s="1"/>
  <c r="D34" s="1"/>
  <c r="D35" s="1"/>
  <c r="D36" s="1"/>
  <c r="D37" s="1"/>
  <c r="E30"/>
  <c r="E29"/>
  <c r="C29"/>
  <c r="C31" s="1"/>
  <c r="C30"/>
  <c r="E31" l="1"/>
  <c r="C33"/>
  <c r="C34" s="1"/>
  <c r="C35" s="1"/>
  <c r="E33" l="1"/>
  <c r="C36"/>
  <c r="C37" s="1"/>
  <c r="E35" l="1"/>
  <c r="E36" s="1"/>
  <c r="E37" s="1"/>
  <c r="E34"/>
</calcChain>
</file>

<file path=xl/sharedStrings.xml><?xml version="1.0" encoding="utf-8"?>
<sst xmlns="http://schemas.openxmlformats.org/spreadsheetml/2006/main" count="63" uniqueCount="54">
  <si>
    <t>УТВЕРЖДАЮ</t>
  </si>
  <si>
    <t>государственного предприятия "Единица"</t>
  </si>
  <si>
    <t>_____________________ Г.Ч. Колонтай</t>
  </si>
  <si>
    <t>Статьи затрат</t>
  </si>
  <si>
    <t>Ставки</t>
  </si>
  <si>
    <t>Стоимость материалов, руб.</t>
  </si>
  <si>
    <t>Норма времени на выполнение работ, ч</t>
  </si>
  <si>
    <t>Основная заработная плата, руб.</t>
  </si>
  <si>
    <t>Дополнительная заработная плата, руб.</t>
  </si>
  <si>
    <t>Отчисление в ФСЗН, руб.</t>
  </si>
  <si>
    <t>Общепроизводственные расходы, руб.</t>
  </si>
  <si>
    <t>Общехозяйственные расходы, руб.</t>
  </si>
  <si>
    <t>Производственная себестоимость, руб.</t>
  </si>
  <si>
    <t>Рентабельность, %</t>
  </si>
  <si>
    <t>Прибыль, руб.</t>
  </si>
  <si>
    <t>Отпускная цена без НДС, руб.</t>
  </si>
  <si>
    <t>НДС, руб.</t>
  </si>
  <si>
    <t>Всего отпускная цена с НДС, руб.</t>
  </si>
  <si>
    <t>Всего розничная цена с НДС, руб.</t>
  </si>
  <si>
    <t>Норма расхода пластифицирующай добавки для бетонов, кг.</t>
  </si>
  <si>
    <t>Стоимость цемента, руб.</t>
  </si>
  <si>
    <t>Норма расхода цемента, кг</t>
  </si>
  <si>
    <t>Стоимость песка, руб.</t>
  </si>
  <si>
    <t>Стоимость воды, руб.</t>
  </si>
  <si>
    <t>Норма расхода воды, м3</t>
  </si>
  <si>
    <t>Норма расхода песка, м3</t>
  </si>
  <si>
    <t>Стоимость стретч-пленки, руб.</t>
  </si>
  <si>
    <t>Норма расхода стретч-пленки, кг</t>
  </si>
  <si>
    <t>Бордюрный камень (сеч. 80*210)</t>
  </si>
  <si>
    <t>1 м.п.</t>
  </si>
  <si>
    <t>Плитка тротуарная 100*200*80 мм</t>
  </si>
  <si>
    <t>1 шт.</t>
  </si>
  <si>
    <t>Плитка тротуарная (толщ. 80 мм)</t>
  </si>
  <si>
    <t>1 м2</t>
  </si>
  <si>
    <t>Плановая калькуляция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изготовление бетонных изделий</t>
  </si>
  <si>
    <t xml:space="preserve">Директор </t>
  </si>
  <si>
    <t>подполковник внутренней службы</t>
  </si>
  <si>
    <t>А.В. Бойко</t>
  </si>
  <si>
    <t>"____" __________________2020 г.</t>
  </si>
  <si>
    <t>Стоимость добавки вибропор (для бетона и растворов), руб.</t>
  </si>
  <si>
    <t>Начальник планово-производственного отдела</t>
  </si>
  <si>
    <t>№ п/п</t>
  </si>
  <si>
    <t>Директор государственного</t>
  </si>
  <si>
    <t>предприятия "Единица"</t>
  </si>
  <si>
    <t>___________________Г.Ч. Колонтай</t>
  </si>
  <si>
    <t>"____"___________________2020 г.</t>
  </si>
  <si>
    <t>с "____" ______________ 2020 года</t>
  </si>
  <si>
    <t>Наименование продукции</t>
  </si>
  <si>
    <t>Ед. изм.</t>
  </si>
  <si>
    <t>Цена с НДС, руб.</t>
  </si>
  <si>
    <t>Плитка тротуарная (100*200*80 мм)</t>
  </si>
  <si>
    <t>1 шт</t>
  </si>
  <si>
    <t>Розничная цена с НДС, руб.</t>
  </si>
  <si>
    <t>ПРЕЙСКУРАНТ НА                                                                                                                                                               плитку тротуарную и бордюрный камень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</si>
</sst>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,##0.0000"/>
    <numFmt numFmtId="167" formatCode="#,##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0" fillId="2" borderId="0" xfId="0" applyFill="1"/>
    <xf numFmtId="1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12" fillId="0" borderId="0" xfId="2" applyFont="1"/>
    <xf numFmtId="0" fontId="13" fillId="0" borderId="0" xfId="2" applyFo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15" fillId="0" borderId="0" xfId="0" applyFont="1"/>
    <xf numFmtId="0" fontId="14" fillId="0" borderId="0" xfId="0" applyFont="1" applyAlignment="1"/>
    <xf numFmtId="0" fontId="16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topLeftCell="A22" zoomScale="60" zoomScaleNormal="100" workbookViewId="0">
      <selection activeCell="E41" sqref="E41"/>
    </sheetView>
  </sheetViews>
  <sheetFormatPr defaultRowHeight="15"/>
  <cols>
    <col min="1" max="1" width="42.140625" bestFit="1" customWidth="1"/>
    <col min="2" max="2" width="8.140625" bestFit="1" customWidth="1"/>
    <col min="3" max="3" width="20.140625" customWidth="1"/>
    <col min="4" max="4" width="16.5703125" bestFit="1" customWidth="1"/>
    <col min="5" max="5" width="25.140625" customWidth="1"/>
  </cols>
  <sheetData>
    <row r="1" spans="1:6" ht="15.75">
      <c r="A1" s="46"/>
      <c r="B1" s="46"/>
      <c r="C1" s="46"/>
      <c r="D1" s="46" t="s">
        <v>0</v>
      </c>
      <c r="E1" s="46"/>
      <c r="F1" s="21"/>
    </row>
    <row r="2" spans="1:6" ht="15.75">
      <c r="A2" s="49"/>
      <c r="B2" s="49"/>
      <c r="C2" s="49"/>
      <c r="D2" s="49" t="s">
        <v>35</v>
      </c>
      <c r="E2" s="49"/>
      <c r="F2" s="20"/>
    </row>
    <row r="3" spans="1:6" ht="15.75">
      <c r="A3" s="49"/>
      <c r="B3" s="49"/>
      <c r="C3" s="49"/>
      <c r="D3" s="49" t="s">
        <v>1</v>
      </c>
      <c r="E3" s="49"/>
      <c r="F3" s="20"/>
    </row>
    <row r="4" spans="1:6" ht="15.75">
      <c r="A4" s="49"/>
      <c r="B4" s="49"/>
      <c r="C4" s="49"/>
      <c r="D4" s="49" t="s">
        <v>36</v>
      </c>
      <c r="E4" s="49"/>
      <c r="F4" s="20"/>
    </row>
    <row r="5" spans="1:6" ht="15.75">
      <c r="A5" s="2"/>
      <c r="B5" s="2"/>
      <c r="C5" s="2"/>
      <c r="D5" s="2"/>
      <c r="E5" s="2"/>
      <c r="F5" s="2"/>
    </row>
    <row r="6" spans="1:6" ht="15.75">
      <c r="A6" s="49"/>
      <c r="B6" s="49"/>
      <c r="C6" s="49"/>
      <c r="D6" s="49" t="s">
        <v>2</v>
      </c>
      <c r="E6" s="49"/>
      <c r="F6" s="20"/>
    </row>
    <row r="7" spans="1:6" ht="15.75">
      <c r="A7" s="49"/>
      <c r="B7" s="49"/>
      <c r="C7" s="49"/>
      <c r="D7" s="49" t="s">
        <v>38</v>
      </c>
      <c r="E7" s="49"/>
      <c r="F7" s="20"/>
    </row>
    <row r="8" spans="1:6" ht="15.75">
      <c r="A8" s="1"/>
      <c r="B8" s="1"/>
      <c r="C8" s="1"/>
    </row>
    <row r="9" spans="1:6" ht="15.75">
      <c r="A9" s="1"/>
      <c r="B9" s="1"/>
      <c r="C9" s="1"/>
    </row>
    <row r="10" spans="1:6" ht="21.75" customHeight="1">
      <c r="A10" s="47" t="s">
        <v>34</v>
      </c>
      <c r="B10" s="47"/>
      <c r="C10" s="47"/>
      <c r="D10" s="47"/>
      <c r="E10" s="47"/>
    </row>
    <row r="11" spans="1:6" ht="24.75" customHeight="1">
      <c r="A11" s="48"/>
      <c r="B11" s="48"/>
      <c r="C11" s="48"/>
      <c r="D11" s="48"/>
      <c r="E11" s="48"/>
    </row>
    <row r="12" spans="1:6" ht="45">
      <c r="A12" s="50" t="s">
        <v>3</v>
      </c>
      <c r="B12" s="51" t="s">
        <v>4</v>
      </c>
      <c r="C12" s="3" t="s">
        <v>28</v>
      </c>
      <c r="D12" s="3" t="s">
        <v>30</v>
      </c>
      <c r="E12" s="3" t="s">
        <v>32</v>
      </c>
    </row>
    <row r="13" spans="1:6" ht="15" customHeight="1">
      <c r="A13" s="50"/>
      <c r="B13" s="51"/>
      <c r="C13" s="3" t="s">
        <v>29</v>
      </c>
      <c r="D13" s="3" t="s">
        <v>31</v>
      </c>
      <c r="E13" s="3" t="s">
        <v>33</v>
      </c>
    </row>
    <row r="14" spans="1:6" ht="30">
      <c r="A14" s="24" t="s">
        <v>39</v>
      </c>
      <c r="B14" s="5"/>
      <c r="C14" s="8">
        <v>0.8</v>
      </c>
      <c r="D14" s="8">
        <v>0.8</v>
      </c>
      <c r="E14" s="8">
        <v>0.8</v>
      </c>
      <c r="F14" s="10"/>
    </row>
    <row r="15" spans="1:6" ht="30">
      <c r="A15" s="9" t="s">
        <v>19</v>
      </c>
      <c r="B15" s="5"/>
      <c r="C15" s="7">
        <v>1.6E-2</v>
      </c>
      <c r="D15" s="6">
        <v>1.5E-3</v>
      </c>
      <c r="E15" s="7">
        <v>7.4999999999999997E-2</v>
      </c>
      <c r="F15" s="10"/>
    </row>
    <row r="16" spans="1:6">
      <c r="A16" s="25" t="s">
        <v>20</v>
      </c>
      <c r="B16" s="5"/>
      <c r="C16" s="8">
        <v>0.183</v>
      </c>
      <c r="D16" s="8">
        <v>0.183</v>
      </c>
      <c r="E16" s="8">
        <v>0.183</v>
      </c>
      <c r="F16" s="10"/>
    </row>
    <row r="17" spans="1:6">
      <c r="A17" s="4" t="s">
        <v>21</v>
      </c>
      <c r="B17" s="5"/>
      <c r="C17" s="7">
        <v>7.85</v>
      </c>
      <c r="D17" s="7">
        <v>0.748</v>
      </c>
      <c r="E17" s="7">
        <v>37.4</v>
      </c>
      <c r="F17" s="10"/>
    </row>
    <row r="18" spans="1:6">
      <c r="A18" s="25" t="s">
        <v>22</v>
      </c>
      <c r="B18" s="5"/>
      <c r="C18" s="8">
        <v>8</v>
      </c>
      <c r="D18" s="8">
        <v>8</v>
      </c>
      <c r="E18" s="8">
        <v>8</v>
      </c>
      <c r="F18" s="10"/>
    </row>
    <row r="19" spans="1:6">
      <c r="A19" s="4" t="s">
        <v>25</v>
      </c>
      <c r="B19" s="5"/>
      <c r="C19" s="6">
        <v>1.72E-2</v>
      </c>
      <c r="D19" s="6">
        <v>1.6000000000000001E-3</v>
      </c>
      <c r="E19" s="7">
        <v>8.2000000000000003E-2</v>
      </c>
      <c r="F19" s="10"/>
    </row>
    <row r="20" spans="1:6">
      <c r="A20" s="25" t="s">
        <v>23</v>
      </c>
      <c r="B20" s="5"/>
      <c r="C20" s="8">
        <v>1.0900000000000001</v>
      </c>
      <c r="D20" s="8">
        <v>1.0900000000000001</v>
      </c>
      <c r="E20" s="8">
        <v>1.0900000000000001</v>
      </c>
      <c r="F20" s="10"/>
    </row>
    <row r="21" spans="1:6">
      <c r="A21" s="4" t="s">
        <v>24</v>
      </c>
      <c r="B21" s="5"/>
      <c r="C21" s="6">
        <v>2.5999999999999999E-3</v>
      </c>
      <c r="D21" s="18">
        <v>2.5000000000000001E-4</v>
      </c>
      <c r="E21" s="6">
        <v>1.2500000000000001E-2</v>
      </c>
      <c r="F21" s="10"/>
    </row>
    <row r="22" spans="1:6">
      <c r="A22" s="25" t="s">
        <v>26</v>
      </c>
      <c r="B22" s="5"/>
      <c r="C22" s="8">
        <v>3.75</v>
      </c>
      <c r="D22" s="8">
        <v>3.75</v>
      </c>
      <c r="E22" s="8">
        <v>3.75</v>
      </c>
      <c r="F22" s="10"/>
    </row>
    <row r="23" spans="1:6">
      <c r="A23" s="4" t="s">
        <v>27</v>
      </c>
      <c r="B23" s="5"/>
      <c r="C23" s="6">
        <v>0.01</v>
      </c>
      <c r="D23" s="7">
        <v>1E-3</v>
      </c>
      <c r="E23" s="7">
        <v>5.0999999999999997E-2</v>
      </c>
      <c r="F23" s="10"/>
    </row>
    <row r="24" spans="1:6">
      <c r="A24" s="4" t="s">
        <v>5</v>
      </c>
      <c r="B24" s="5"/>
      <c r="C24" s="8">
        <f>C14*C15+C16*C17+C18*C19+C20*C21+C22*C23</f>
        <v>1.627284</v>
      </c>
      <c r="D24" s="8">
        <f>D14*D15+D16*D17+D18*D19+D20*D21+D22*D23</f>
        <v>0.15490650000000003</v>
      </c>
      <c r="E24" s="8">
        <f t="shared" ref="E24" si="0">E14*E15+E16*E17+E18*E19+E20*E21+E22*E23</f>
        <v>7.7650749999999995</v>
      </c>
      <c r="F24" s="10"/>
    </row>
    <row r="25" spans="1:6">
      <c r="A25" s="4" t="s">
        <v>6</v>
      </c>
      <c r="B25" s="5"/>
      <c r="C25" s="8">
        <v>0.1</v>
      </c>
      <c r="D25" s="6">
        <v>7.4000000000000003E-3</v>
      </c>
      <c r="E25" s="8">
        <v>0.37</v>
      </c>
      <c r="F25" s="10"/>
    </row>
    <row r="26" spans="1:6">
      <c r="A26" s="4" t="s">
        <v>7</v>
      </c>
      <c r="B26" s="5">
        <v>1.03</v>
      </c>
      <c r="C26" s="8">
        <f>C25*B26</f>
        <v>0.10300000000000001</v>
      </c>
      <c r="D26" s="8">
        <f>D25*B26</f>
        <v>7.6220000000000003E-3</v>
      </c>
      <c r="E26" s="8">
        <f>E25*B26</f>
        <v>0.38109999999999999</v>
      </c>
      <c r="F26" s="10"/>
    </row>
    <row r="27" spans="1:6">
      <c r="A27" s="4" t="s">
        <v>8</v>
      </c>
      <c r="B27" s="12">
        <v>0.50529999999999997</v>
      </c>
      <c r="C27" s="8">
        <f>C26*$B27</f>
        <v>5.2045899999999999E-2</v>
      </c>
      <c r="D27" s="8">
        <f>D26*$B27</f>
        <v>3.8513965999999998E-3</v>
      </c>
      <c r="E27" s="8">
        <f t="shared" ref="E27" si="1">E26*$B27</f>
        <v>0.19256983</v>
      </c>
      <c r="F27" s="10"/>
    </row>
    <row r="28" spans="1:6">
      <c r="A28" s="4" t="s">
        <v>9</v>
      </c>
      <c r="B28" s="11">
        <v>0.34499999999999997</v>
      </c>
      <c r="C28" s="8">
        <f>(C26+C27)*$B28</f>
        <v>5.34908355E-2</v>
      </c>
      <c r="D28" s="8">
        <f>(D26+D27)*$B28</f>
        <v>3.9583218269999996E-3</v>
      </c>
      <c r="E28" s="8">
        <f t="shared" ref="E28" si="2">(E26+E27)*$B28</f>
        <v>0.19791609134999999</v>
      </c>
      <c r="F28" s="10"/>
    </row>
    <row r="29" spans="1:6">
      <c r="A29" s="4" t="s">
        <v>10</v>
      </c>
      <c r="B29" s="12">
        <v>7.0949999999999998</v>
      </c>
      <c r="C29" s="8">
        <f>(C26+C27)*$B29</f>
        <v>1.1000506605</v>
      </c>
      <c r="D29" s="8">
        <f t="shared" ref="D29:E29" si="3">(D26+D27)*$B29</f>
        <v>8.1403748876999998E-2</v>
      </c>
      <c r="E29" s="8">
        <f t="shared" si="3"/>
        <v>4.0701874438500001</v>
      </c>
      <c r="F29" s="10"/>
    </row>
    <row r="30" spans="1:6">
      <c r="A30" s="4" t="s">
        <v>11</v>
      </c>
      <c r="B30" s="12">
        <v>4.9029999999999996</v>
      </c>
      <c r="C30" s="8">
        <f>(C26+C27)*$B30</f>
        <v>0.76019004769999998</v>
      </c>
      <c r="D30" s="8">
        <f t="shared" ref="D30:E30" si="4">(D26+D27)*$B30</f>
        <v>5.6254063529799996E-2</v>
      </c>
      <c r="E30" s="8">
        <f t="shared" si="4"/>
        <v>2.8127031764899999</v>
      </c>
      <c r="F30" s="10"/>
    </row>
    <row r="31" spans="1:6">
      <c r="A31" s="4" t="s">
        <v>12</v>
      </c>
      <c r="B31" s="5"/>
      <c r="C31" s="8">
        <f>C29+C30+C28+C27+C26+C24</f>
        <v>3.6960614437000001</v>
      </c>
      <c r="D31" s="8">
        <f t="shared" ref="D31:E31" si="5">D29+D30+D28+D27+D26+D24</f>
        <v>0.30799603083380001</v>
      </c>
      <c r="E31" s="8">
        <f t="shared" si="5"/>
        <v>15.419551541689998</v>
      </c>
      <c r="F31" s="10"/>
    </row>
    <row r="32" spans="1:6">
      <c r="A32" s="4" t="s">
        <v>13</v>
      </c>
      <c r="B32" s="5"/>
      <c r="C32" s="13">
        <v>1.3599999999999999E-2</v>
      </c>
      <c r="D32" s="13">
        <v>0.01</v>
      </c>
      <c r="E32" s="19">
        <v>1.15E-2</v>
      </c>
      <c r="F32" s="10"/>
    </row>
    <row r="33" spans="1:6">
      <c r="A33" s="4" t="s">
        <v>14</v>
      </c>
      <c r="B33" s="14"/>
      <c r="C33" s="8">
        <f>C31*C32</f>
        <v>5.0266435634319998E-2</v>
      </c>
      <c r="D33" s="8">
        <f>D31*D32</f>
        <v>3.0799603083380002E-3</v>
      </c>
      <c r="E33" s="8">
        <f>E31*E32</f>
        <v>0.17732484272943497</v>
      </c>
      <c r="F33" s="10"/>
    </row>
    <row r="34" spans="1:6">
      <c r="A34" s="15" t="s">
        <v>15</v>
      </c>
      <c r="B34" s="5"/>
      <c r="C34" s="17">
        <f>C31+C33</f>
        <v>3.74632787933432</v>
      </c>
      <c r="D34" s="17">
        <f>D31+D33</f>
        <v>0.31107599114213802</v>
      </c>
      <c r="E34" s="17">
        <f>E31+E33</f>
        <v>15.596876384419433</v>
      </c>
      <c r="F34" s="10"/>
    </row>
    <row r="35" spans="1:6">
      <c r="A35" s="4" t="s">
        <v>16</v>
      </c>
      <c r="B35" s="14">
        <v>0.2</v>
      </c>
      <c r="C35" s="8">
        <f>C34*$B$35</f>
        <v>0.74926557586686404</v>
      </c>
      <c r="D35" s="8">
        <f>D34*$B$35</f>
        <v>6.2215198228427609E-2</v>
      </c>
      <c r="E35" s="8">
        <f>E34*$B$35</f>
        <v>3.1193752768838867</v>
      </c>
      <c r="F35" s="10"/>
    </row>
    <row r="36" spans="1:6">
      <c r="A36" s="15" t="s">
        <v>17</v>
      </c>
      <c r="B36" s="16"/>
      <c r="C36" s="17">
        <f>C34+C35</f>
        <v>4.4955934552011838</v>
      </c>
      <c r="D36" s="17">
        <f>D34+D35</f>
        <v>0.3732911893705656</v>
      </c>
      <c r="E36" s="17">
        <f>E34+E35</f>
        <v>18.716251661303321</v>
      </c>
      <c r="F36" s="10"/>
    </row>
    <row r="37" spans="1:6">
      <c r="A37" s="15" t="s">
        <v>18</v>
      </c>
      <c r="B37" s="16"/>
      <c r="C37" s="17">
        <f>C36*1.1</f>
        <v>4.9451528007213028</v>
      </c>
      <c r="D37" s="17">
        <f>D36*1.1</f>
        <v>0.41062030830762219</v>
      </c>
      <c r="E37" s="17">
        <f>E36*1.1</f>
        <v>20.587876827433654</v>
      </c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  <row r="40" spans="1:6">
      <c r="A40" s="10"/>
      <c r="B40" s="10"/>
      <c r="C40" s="10"/>
      <c r="D40" s="10"/>
      <c r="E40" s="10"/>
      <c r="F40" s="10"/>
    </row>
    <row r="41" spans="1:6" ht="15.75">
      <c r="A41" s="22" t="s">
        <v>40</v>
      </c>
      <c r="B41" s="22"/>
      <c r="D41" s="22" t="s">
        <v>37</v>
      </c>
      <c r="E41" s="23"/>
    </row>
  </sheetData>
  <mergeCells count="15">
    <mergeCell ref="A12:A13"/>
    <mergeCell ref="B12:B13"/>
    <mergeCell ref="A1:C1"/>
    <mergeCell ref="A2:C2"/>
    <mergeCell ref="A3:C3"/>
    <mergeCell ref="A4:C4"/>
    <mergeCell ref="A6:C6"/>
    <mergeCell ref="A7:C7"/>
    <mergeCell ref="D1:E1"/>
    <mergeCell ref="A10:E11"/>
    <mergeCell ref="D7:E7"/>
    <mergeCell ref="D6:E6"/>
    <mergeCell ref="D3:E3"/>
    <mergeCell ref="D4:E4"/>
    <mergeCell ref="D2:E2"/>
  </mergeCells>
  <pageMargins left="0.9055118110236221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Normal="100" workbookViewId="0">
      <selection activeCell="A11" sqref="A11:F11"/>
    </sheetView>
  </sheetViews>
  <sheetFormatPr defaultRowHeight="15"/>
  <cols>
    <col min="1" max="1" width="5.7109375" customWidth="1"/>
    <col min="2" max="2" width="44" customWidth="1"/>
    <col min="3" max="3" width="6.85546875" customWidth="1"/>
    <col min="4" max="4" width="15.42578125" bestFit="1" customWidth="1"/>
    <col min="5" max="5" width="18.42578125" customWidth="1"/>
    <col min="6" max="6" width="28" customWidth="1"/>
  </cols>
  <sheetData>
    <row r="1" spans="1:7" ht="18.75">
      <c r="A1" s="26"/>
      <c r="B1" s="26"/>
      <c r="C1" s="26"/>
      <c r="D1" s="42"/>
      <c r="E1" s="42" t="s">
        <v>0</v>
      </c>
      <c r="F1" s="42"/>
      <c r="G1" s="27"/>
    </row>
    <row r="2" spans="1:7" ht="18.75" customHeight="1">
      <c r="A2" s="26"/>
      <c r="B2" s="26"/>
      <c r="C2" s="26"/>
      <c r="D2" s="43"/>
      <c r="E2" s="53" t="s">
        <v>42</v>
      </c>
      <c r="F2" s="53"/>
      <c r="G2" s="43"/>
    </row>
    <row r="3" spans="1:7" ht="18.75" customHeight="1">
      <c r="A3" s="26"/>
      <c r="B3" s="26"/>
      <c r="C3" s="26"/>
      <c r="D3" s="43"/>
      <c r="E3" s="53" t="s">
        <v>43</v>
      </c>
      <c r="F3" s="53"/>
      <c r="G3" s="43"/>
    </row>
    <row r="4" spans="1:7" ht="18.75">
      <c r="A4" s="26"/>
      <c r="B4" s="26"/>
      <c r="C4" s="26"/>
      <c r="D4" s="42"/>
      <c r="E4" s="42" t="s">
        <v>36</v>
      </c>
      <c r="F4" s="42"/>
      <c r="G4" s="42"/>
    </row>
    <row r="5" spans="1:7" ht="18.75">
      <c r="A5" s="26"/>
      <c r="B5" s="26"/>
      <c r="C5" s="26"/>
      <c r="D5" s="42"/>
      <c r="E5" s="42" t="s">
        <v>44</v>
      </c>
      <c r="F5" s="42"/>
      <c r="G5" s="42"/>
    </row>
    <row r="6" spans="1:7" ht="18.75">
      <c r="A6" s="26"/>
      <c r="B6" s="26"/>
      <c r="C6" s="26"/>
      <c r="D6" s="42"/>
      <c r="E6" s="42" t="s">
        <v>45</v>
      </c>
      <c r="F6" s="42"/>
      <c r="G6" s="42"/>
    </row>
    <row r="7" spans="1:7" ht="18.75">
      <c r="A7" s="26"/>
      <c r="B7" s="26"/>
      <c r="C7" s="26"/>
      <c r="D7" s="29"/>
      <c r="E7" s="29"/>
      <c r="F7" s="29"/>
      <c r="G7" s="28"/>
    </row>
    <row r="8" spans="1:7" ht="18.75">
      <c r="A8" s="26"/>
      <c r="B8" s="26"/>
      <c r="C8" s="26"/>
      <c r="D8" s="29"/>
      <c r="E8" s="29"/>
      <c r="F8" s="29"/>
      <c r="G8" s="28"/>
    </row>
    <row r="9" spans="1:7" ht="18.75">
      <c r="A9" s="26"/>
      <c r="B9" s="26"/>
      <c r="C9" s="26"/>
      <c r="D9" s="29"/>
      <c r="E9" s="30"/>
      <c r="F9" s="29"/>
      <c r="G9" s="28"/>
    </row>
    <row r="10" spans="1:7" ht="54" customHeight="1">
      <c r="A10" s="47" t="s">
        <v>53</v>
      </c>
      <c r="B10" s="47"/>
      <c r="C10" s="47"/>
      <c r="D10" s="47"/>
      <c r="E10" s="47"/>
      <c r="F10" s="47"/>
      <c r="G10" s="28"/>
    </row>
    <row r="11" spans="1:7" ht="22.5" customHeight="1">
      <c r="A11" s="54" t="s">
        <v>46</v>
      </c>
      <c r="B11" s="54"/>
      <c r="C11" s="54"/>
      <c r="D11" s="54"/>
      <c r="E11" s="54"/>
      <c r="F11" s="54"/>
      <c r="G11" s="28"/>
    </row>
    <row r="12" spans="1:7" ht="18.75">
      <c r="A12" s="31"/>
      <c r="B12" s="31"/>
      <c r="C12" s="31"/>
      <c r="D12" s="31"/>
      <c r="E12" s="32"/>
      <c r="F12" s="31"/>
      <c r="G12" s="28"/>
    </row>
    <row r="13" spans="1:7" ht="15" customHeight="1">
      <c r="A13" s="52" t="s">
        <v>41</v>
      </c>
      <c r="B13" s="52" t="s">
        <v>47</v>
      </c>
      <c r="C13" s="52" t="s">
        <v>48</v>
      </c>
      <c r="D13" s="52" t="s">
        <v>15</v>
      </c>
      <c r="E13" s="52" t="s">
        <v>49</v>
      </c>
      <c r="F13" s="52" t="s">
        <v>52</v>
      </c>
      <c r="G13" s="28"/>
    </row>
    <row r="14" spans="1:7" ht="19.5" customHeight="1">
      <c r="A14" s="52"/>
      <c r="B14" s="52"/>
      <c r="C14" s="52"/>
      <c r="D14" s="52"/>
      <c r="E14" s="52"/>
      <c r="F14" s="52"/>
      <c r="G14" s="28"/>
    </row>
    <row r="15" spans="1:7" ht="26.25" customHeight="1">
      <c r="A15" s="52"/>
      <c r="B15" s="52"/>
      <c r="C15" s="52"/>
      <c r="D15" s="52"/>
      <c r="E15" s="52"/>
      <c r="F15" s="52"/>
      <c r="G15" s="28"/>
    </row>
    <row r="16" spans="1:7" ht="18.75">
      <c r="A16" s="33">
        <v>1</v>
      </c>
      <c r="B16" s="34" t="s">
        <v>50</v>
      </c>
      <c r="C16" s="35" t="s">
        <v>51</v>
      </c>
      <c r="D16" s="36">
        <f>Калькуляции!D34</f>
        <v>0.31107599114213802</v>
      </c>
      <c r="E16" s="36">
        <f>D16*1.2</f>
        <v>0.3732911893705656</v>
      </c>
      <c r="F16" s="36">
        <f>E16*1.1</f>
        <v>0.41062030830762219</v>
      </c>
      <c r="G16" s="28"/>
    </row>
    <row r="17" spans="1:7" ht="18.75">
      <c r="A17" s="33">
        <v>2</v>
      </c>
      <c r="B17" s="37" t="s">
        <v>32</v>
      </c>
      <c r="C17" s="35" t="s">
        <v>33</v>
      </c>
      <c r="D17" s="36">
        <f>Калькуляции!E34</f>
        <v>15.596876384419433</v>
      </c>
      <c r="E17" s="36">
        <f t="shared" ref="E17:E18" si="0">D17*1.2</f>
        <v>18.716251661303318</v>
      </c>
      <c r="F17" s="36">
        <f t="shared" ref="F17:F18" si="1">E17*1.1</f>
        <v>20.58787682743365</v>
      </c>
      <c r="G17" s="28"/>
    </row>
    <row r="18" spans="1:7" ht="18.75">
      <c r="A18" s="33">
        <v>3</v>
      </c>
      <c r="B18" s="37" t="s">
        <v>28</v>
      </c>
      <c r="C18" s="35" t="s">
        <v>29</v>
      </c>
      <c r="D18" s="36">
        <f>Калькуляции!C34</f>
        <v>3.74632787933432</v>
      </c>
      <c r="E18" s="36">
        <f t="shared" si="0"/>
        <v>4.4955934552011838</v>
      </c>
      <c r="F18" s="36">
        <f t="shared" si="1"/>
        <v>4.9451528007213028</v>
      </c>
      <c r="G18" s="28"/>
    </row>
    <row r="19" spans="1:7" ht="18.75">
      <c r="A19" s="38"/>
      <c r="B19" s="44"/>
      <c r="C19" s="39"/>
      <c r="D19" s="45"/>
      <c r="E19" s="45"/>
      <c r="F19" s="45"/>
      <c r="G19" s="28"/>
    </row>
    <row r="20" spans="1:7" ht="18.75">
      <c r="A20" s="26"/>
      <c r="B20" s="26"/>
      <c r="C20" s="26"/>
      <c r="D20" s="26"/>
      <c r="E20" s="26"/>
      <c r="F20" s="26"/>
      <c r="G20" s="28"/>
    </row>
    <row r="21" spans="1:7" s="28" customFormat="1" ht="18.75">
      <c r="A21" s="40" t="s">
        <v>40</v>
      </c>
      <c r="B21" s="40"/>
      <c r="D21" s="41"/>
      <c r="F21" s="40" t="s">
        <v>37</v>
      </c>
    </row>
  </sheetData>
  <mergeCells count="10">
    <mergeCell ref="F13:F15"/>
    <mergeCell ref="E2:F2"/>
    <mergeCell ref="E3:F3"/>
    <mergeCell ref="A11:F11"/>
    <mergeCell ref="A13:A15"/>
    <mergeCell ref="A10:F10"/>
    <mergeCell ref="B13:B15"/>
    <mergeCell ref="C13:C15"/>
    <mergeCell ref="D13:D15"/>
    <mergeCell ref="E13:E15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Калькуляции</vt:lpstr>
      <vt:lpstr>Лист1</vt:lpstr>
      <vt:lpstr>Калькуляции!Область_печати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2021-09-21T11:22:55Z</dcterms:modified>
</cp:coreProperties>
</file>